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<sst xmlns="http://schemas.openxmlformats.org/spreadsheetml/2006/main" count="219" uniqueCount="139">
  <si>
    <t>ESSEX U9 GP 2012-13</t>
  </si>
  <si>
    <t>Forename</t>
  </si>
  <si>
    <t>Surname</t>
  </si>
  <si>
    <t>M/F</t>
  </si>
  <si>
    <t>GP 1</t>
  </si>
  <si>
    <t>GP 2</t>
  </si>
  <si>
    <t>GP 3 *</t>
  </si>
  <si>
    <t>GP 4*</t>
  </si>
  <si>
    <t>GP 5</t>
  </si>
  <si>
    <t>GP Pts</t>
  </si>
  <si>
    <t>Aditya</t>
  </si>
  <si>
    <t>Verma           *</t>
  </si>
  <si>
    <t>M</t>
  </si>
  <si>
    <t>Justus</t>
  </si>
  <si>
    <t>Genthe</t>
  </si>
  <si>
    <t>Sri Nivasan</t>
  </si>
  <si>
    <t>Loganathan</t>
  </si>
  <si>
    <t>Sam</t>
  </si>
  <si>
    <t>Spaxman</t>
  </si>
  <si>
    <t>Srinidhi</t>
  </si>
  <si>
    <t>Dwarakanathan</t>
  </si>
  <si>
    <t>F</t>
  </si>
  <si>
    <t>Emmy</t>
  </si>
  <si>
    <t>Kilcline</t>
  </si>
  <si>
    <t>Krishna</t>
  </si>
  <si>
    <t>Karthikeyan</t>
  </si>
  <si>
    <t>Skanda Kumar</t>
  </si>
  <si>
    <t xml:space="preserve">Ben </t>
  </si>
  <si>
    <t>Bishop</t>
  </si>
  <si>
    <t>Alfie</t>
  </si>
  <si>
    <t>Johnston</t>
  </si>
  <si>
    <t>William</t>
  </si>
  <si>
    <t>Harrison</t>
  </si>
  <si>
    <t>Juliet</t>
  </si>
  <si>
    <t>Robson</t>
  </si>
  <si>
    <t>Vinuki</t>
  </si>
  <si>
    <t>Peries</t>
  </si>
  <si>
    <t>Robert</t>
  </si>
  <si>
    <t>Dybowski</t>
  </si>
  <si>
    <t xml:space="preserve">Erin </t>
  </si>
  <si>
    <t>Winstanley</t>
  </si>
  <si>
    <t>Oscar</t>
  </si>
  <si>
    <t>Rosie</t>
  </si>
  <si>
    <t>Scott</t>
  </si>
  <si>
    <t>Deakin</t>
  </si>
  <si>
    <t>Steven</t>
  </si>
  <si>
    <t>Hyde</t>
  </si>
  <si>
    <t>Oliver</t>
  </si>
  <si>
    <t>Tuck</t>
  </si>
  <si>
    <t>Emily</t>
  </si>
  <si>
    <t>Webber</t>
  </si>
  <si>
    <t>Shyaaam</t>
  </si>
  <si>
    <t>Balasegaran</t>
  </si>
  <si>
    <t>Austin</t>
  </si>
  <si>
    <t>Cooper</t>
  </si>
  <si>
    <t>Roland</t>
  </si>
  <si>
    <t>Cheben</t>
  </si>
  <si>
    <t>Francis</t>
  </si>
  <si>
    <t>Bishop-Strutt</t>
  </si>
  <si>
    <t>Adam</t>
  </si>
  <si>
    <t>Albright</t>
  </si>
  <si>
    <t>Temi</t>
  </si>
  <si>
    <t>Aderogba</t>
  </si>
  <si>
    <t>Rory</t>
  </si>
  <si>
    <t>Colleran</t>
  </si>
  <si>
    <t>Alannah</t>
  </si>
  <si>
    <t>Boone</t>
  </si>
  <si>
    <t>Logan</t>
  </si>
  <si>
    <t>Maxwell</t>
  </si>
  <si>
    <t>Mursell</t>
  </si>
  <si>
    <t>Joshua</t>
  </si>
  <si>
    <t>Bromelow</t>
  </si>
  <si>
    <t>Mattias</t>
  </si>
  <si>
    <t>Godron</t>
  </si>
  <si>
    <t>Daniel</t>
  </si>
  <si>
    <t>Hawes</t>
  </si>
  <si>
    <t>Mark</t>
  </si>
  <si>
    <t>Milburn</t>
  </si>
  <si>
    <t>Naren</t>
  </si>
  <si>
    <t>Shanmugam</t>
  </si>
  <si>
    <t>Aritra</t>
  </si>
  <si>
    <t>Seal</t>
  </si>
  <si>
    <t>Matthew</t>
  </si>
  <si>
    <t>Hayes</t>
  </si>
  <si>
    <t>Toby</t>
  </si>
  <si>
    <t>Dio</t>
  </si>
  <si>
    <t>Papena</t>
  </si>
  <si>
    <t>Tristan</t>
  </si>
  <si>
    <t>Saward</t>
  </si>
  <si>
    <t>Nathaniel</t>
  </si>
  <si>
    <t>Burke</t>
  </si>
  <si>
    <t>Branaven</t>
  </si>
  <si>
    <t>Sukanathan</t>
  </si>
  <si>
    <t>Kiishan</t>
  </si>
  <si>
    <t>Jeyanayagam</t>
  </si>
  <si>
    <t>Chibueze</t>
  </si>
  <si>
    <t>Ogbonna</t>
  </si>
  <si>
    <t>Thinesshan</t>
  </si>
  <si>
    <t>Thevasathan</t>
  </si>
  <si>
    <t>Samuel</t>
  </si>
  <si>
    <t>Varnes</t>
  </si>
  <si>
    <t>Joe</t>
  </si>
  <si>
    <t>Davis</t>
  </si>
  <si>
    <t>Southgate</t>
  </si>
  <si>
    <t>Tilly</t>
  </si>
  <si>
    <t>Wakefield</t>
  </si>
  <si>
    <t>Gowsithan</t>
  </si>
  <si>
    <t>Krishnamoorthy</t>
  </si>
  <si>
    <t>Ayub</t>
  </si>
  <si>
    <t>Mourad</t>
  </si>
  <si>
    <t>Charughan</t>
  </si>
  <si>
    <t>Muhunthan</t>
  </si>
  <si>
    <t>Orla</t>
  </si>
  <si>
    <t>Higgins</t>
  </si>
  <si>
    <t>Lord</t>
  </si>
  <si>
    <t>Rushil</t>
  </si>
  <si>
    <t>Uppal</t>
  </si>
  <si>
    <t>Cunningham</t>
  </si>
  <si>
    <t>Athavi</t>
  </si>
  <si>
    <t>Sivakumaran</t>
  </si>
  <si>
    <t>Turner</t>
  </si>
  <si>
    <t>Knight</t>
  </si>
  <si>
    <t>Guy</t>
  </si>
  <si>
    <t>Nichols</t>
  </si>
  <si>
    <t>James</t>
  </si>
  <si>
    <t>Kileen</t>
  </si>
  <si>
    <t>Lenny</t>
  </si>
  <si>
    <t>Locker</t>
  </si>
  <si>
    <t>Mayukha</t>
  </si>
  <si>
    <t>Rodrigo</t>
  </si>
  <si>
    <t xml:space="preserve">Luca </t>
  </si>
  <si>
    <t>Booth</t>
  </si>
  <si>
    <t>Connall</t>
  </si>
  <si>
    <t>McErlain</t>
  </si>
  <si>
    <t>Olivia</t>
  </si>
  <si>
    <t>Seller</t>
  </si>
  <si>
    <t>Allen</t>
  </si>
  <si>
    <t>The under 18 section of this tournament was played over 5 rounds only.</t>
  </si>
  <si>
    <t>The GP score of those players who entered that section have been adjusted  by 20%.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</si>
</sst>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46">
      <selection activeCell="M10" sqref="M10"/>
    </sheetView>
  </sheetViews>
  <sheetFormatPr defaultColWidth="9.140625" defaultRowHeight="12.75"/>
  <cols>
    <col min="1" max="1" width="17.421875" style="0" customWidth="1"/>
    <col min="2" max="2" width="17.7109375" style="0" customWidth="1"/>
  </cols>
  <sheetData>
    <row r="1" spans="1:9" ht="24" thickBot="1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ht="31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</row>
    <row r="3" spans="1:9" ht="15.75">
      <c r="A3" s="8" t="s">
        <v>10</v>
      </c>
      <c r="B3" s="8" t="s">
        <v>11</v>
      </c>
      <c r="C3" s="9" t="s">
        <v>12</v>
      </c>
      <c r="D3" s="10">
        <f>4.5*6</f>
        <v>27</v>
      </c>
      <c r="E3" s="10">
        <v>0</v>
      </c>
      <c r="F3" s="11">
        <f>3*6/5*6</f>
        <v>21.6</v>
      </c>
      <c r="G3" s="10">
        <f>5*6/5*6</f>
        <v>36</v>
      </c>
      <c r="H3" s="10">
        <f>5*6</f>
        <v>30</v>
      </c>
      <c r="I3" s="12">
        <f aca="true" t="shared" si="0" ref="I3:I66">SUM(D3:H3)-SMALL(D3:H3,1)-SMALL(D3:H3,2)</f>
        <v>93</v>
      </c>
    </row>
    <row r="4" spans="1:9" ht="15.75">
      <c r="A4" s="13" t="s">
        <v>13</v>
      </c>
      <c r="B4" s="13" t="s">
        <v>14</v>
      </c>
      <c r="C4" s="10" t="s">
        <v>12</v>
      </c>
      <c r="D4" s="9">
        <f>4*4</f>
        <v>16</v>
      </c>
      <c r="E4" s="10">
        <v>0</v>
      </c>
      <c r="F4" s="9">
        <f>4.5*3</f>
        <v>13.5</v>
      </c>
      <c r="G4" s="9">
        <v>15</v>
      </c>
      <c r="H4" s="10">
        <v>18</v>
      </c>
      <c r="I4" s="12">
        <f t="shared" si="0"/>
        <v>49</v>
      </c>
    </row>
    <row r="5" spans="1:9" ht="15.75">
      <c r="A5" s="8" t="s">
        <v>15</v>
      </c>
      <c r="B5" s="8" t="s">
        <v>16</v>
      </c>
      <c r="C5" s="10" t="s">
        <v>12</v>
      </c>
      <c r="D5" s="9">
        <f>4*4</f>
        <v>16</v>
      </c>
      <c r="E5" s="9">
        <f>3.5*4</f>
        <v>14</v>
      </c>
      <c r="F5" s="9">
        <v>0</v>
      </c>
      <c r="G5" s="9">
        <v>12</v>
      </c>
      <c r="H5" s="10">
        <v>12</v>
      </c>
      <c r="I5" s="12">
        <f t="shared" si="0"/>
        <v>42</v>
      </c>
    </row>
    <row r="6" spans="1:9" ht="15.75">
      <c r="A6" s="14" t="s">
        <v>17</v>
      </c>
      <c r="B6" s="14" t="s">
        <v>18</v>
      </c>
      <c r="C6" s="15" t="s">
        <v>12</v>
      </c>
      <c r="D6" s="15">
        <v>0</v>
      </c>
      <c r="E6" s="15">
        <f>3*4</f>
        <v>12</v>
      </c>
      <c r="F6" s="15">
        <v>12</v>
      </c>
      <c r="G6" s="15">
        <v>12</v>
      </c>
      <c r="H6" s="10">
        <v>15</v>
      </c>
      <c r="I6" s="12">
        <f t="shared" si="0"/>
        <v>39</v>
      </c>
    </row>
    <row r="7" spans="1:9" ht="15" customHeight="1">
      <c r="A7" s="13" t="s">
        <v>19</v>
      </c>
      <c r="B7" s="13" t="s">
        <v>20</v>
      </c>
      <c r="C7" s="10" t="s">
        <v>21</v>
      </c>
      <c r="D7" s="9">
        <f>5.5*2</f>
        <v>11</v>
      </c>
      <c r="E7" s="9">
        <f>4*2</f>
        <v>8</v>
      </c>
      <c r="F7" s="9">
        <v>15</v>
      </c>
      <c r="G7" s="9">
        <f>2.5*4.5</f>
        <v>11.25</v>
      </c>
      <c r="H7" s="10">
        <v>0</v>
      </c>
      <c r="I7" s="12">
        <f t="shared" si="0"/>
        <v>37.25</v>
      </c>
    </row>
    <row r="8" spans="1:9" ht="15.75">
      <c r="A8" s="14" t="s">
        <v>22</v>
      </c>
      <c r="B8" s="14" t="s">
        <v>23</v>
      </c>
      <c r="C8" s="15" t="s">
        <v>21</v>
      </c>
      <c r="D8" s="15">
        <v>0</v>
      </c>
      <c r="E8" s="15">
        <f>3*4</f>
        <v>12</v>
      </c>
      <c r="F8" s="15">
        <v>12</v>
      </c>
      <c r="G8" s="15">
        <f>3.5*3</f>
        <v>10.5</v>
      </c>
      <c r="H8" s="10">
        <v>12</v>
      </c>
      <c r="I8" s="12">
        <f t="shared" si="0"/>
        <v>36</v>
      </c>
    </row>
    <row r="9" spans="1:9" ht="15.75">
      <c r="A9" s="16" t="s">
        <v>24</v>
      </c>
      <c r="B9" s="16" t="s">
        <v>25</v>
      </c>
      <c r="C9" s="9" t="s">
        <v>12</v>
      </c>
      <c r="D9" s="9">
        <v>0</v>
      </c>
      <c r="E9" s="15">
        <f>4*2</f>
        <v>8</v>
      </c>
      <c r="F9" s="15">
        <v>0</v>
      </c>
      <c r="G9" s="15">
        <v>15</v>
      </c>
      <c r="H9" s="10">
        <v>12</v>
      </c>
      <c r="I9" s="12">
        <f t="shared" si="0"/>
        <v>35</v>
      </c>
    </row>
    <row r="10" spans="1:9" ht="15.75">
      <c r="A10" s="16" t="s">
        <v>26</v>
      </c>
      <c r="B10" s="16" t="s">
        <v>25</v>
      </c>
      <c r="C10" s="9" t="s">
        <v>12</v>
      </c>
      <c r="D10" s="9">
        <v>0</v>
      </c>
      <c r="E10" s="15">
        <f>(4*1.5)+2*2</f>
        <v>10</v>
      </c>
      <c r="F10" s="15">
        <v>0</v>
      </c>
      <c r="G10" s="15">
        <f>3.5*3</f>
        <v>10.5</v>
      </c>
      <c r="H10" s="10">
        <v>12</v>
      </c>
      <c r="I10" s="12">
        <f>SUM(D10:H10)-SMALL(D10:H10,1)-SMALL(D10:H10,2)</f>
        <v>32.5</v>
      </c>
    </row>
    <row r="11" spans="1:9" ht="15.75">
      <c r="A11" s="17" t="s">
        <v>27</v>
      </c>
      <c r="B11" s="13" t="s">
        <v>28</v>
      </c>
      <c r="C11" s="10" t="s">
        <v>12</v>
      </c>
      <c r="D11" s="9">
        <v>8</v>
      </c>
      <c r="E11" s="9">
        <f>2.5*4</f>
        <v>10</v>
      </c>
      <c r="F11" s="9">
        <f>3.5*3</f>
        <v>10.5</v>
      </c>
      <c r="G11" s="9">
        <v>12</v>
      </c>
      <c r="H11" s="10">
        <v>9</v>
      </c>
      <c r="I11" s="12">
        <f t="shared" si="0"/>
        <v>32.5</v>
      </c>
    </row>
    <row r="12" spans="1:9" ht="15.75">
      <c r="A12" s="8" t="s">
        <v>29</v>
      </c>
      <c r="B12" s="8" t="s">
        <v>30</v>
      </c>
      <c r="C12" s="9" t="s">
        <v>12</v>
      </c>
      <c r="D12" s="9">
        <f>2.5*2</f>
        <v>5</v>
      </c>
      <c r="E12" s="9">
        <f>3*2</f>
        <v>6</v>
      </c>
      <c r="F12" s="9">
        <v>9</v>
      </c>
      <c r="G12" s="9">
        <f>2.5*3</f>
        <v>7.5</v>
      </c>
      <c r="H12" s="10">
        <v>0</v>
      </c>
      <c r="I12" s="12">
        <f t="shared" si="0"/>
        <v>22.5</v>
      </c>
    </row>
    <row r="13" spans="1:9" ht="15.75">
      <c r="A13" s="8" t="s">
        <v>31</v>
      </c>
      <c r="B13" s="8" t="s">
        <v>32</v>
      </c>
      <c r="C13" s="9" t="s">
        <v>12</v>
      </c>
      <c r="D13" s="9">
        <v>0</v>
      </c>
      <c r="E13" s="15">
        <v>0</v>
      </c>
      <c r="F13" s="15">
        <v>9</v>
      </c>
      <c r="G13" s="15">
        <f>2*3</f>
        <v>6</v>
      </c>
      <c r="H13" s="10">
        <f>2.5*3</f>
        <v>7.5</v>
      </c>
      <c r="I13" s="12">
        <f t="shared" si="0"/>
        <v>22.5</v>
      </c>
    </row>
    <row r="14" spans="1:9" ht="15.75">
      <c r="A14" s="8" t="s">
        <v>33</v>
      </c>
      <c r="B14" s="8" t="s">
        <v>34</v>
      </c>
      <c r="C14" s="9" t="s">
        <v>21</v>
      </c>
      <c r="D14" s="15">
        <v>2</v>
      </c>
      <c r="E14" s="15">
        <f>3*2</f>
        <v>6</v>
      </c>
      <c r="F14" s="15">
        <v>0</v>
      </c>
      <c r="G14" s="15">
        <f>2.5*3</f>
        <v>7.5</v>
      </c>
      <c r="H14" s="10">
        <f>2.5*3</f>
        <v>7.5</v>
      </c>
      <c r="I14" s="12">
        <f t="shared" si="0"/>
        <v>21</v>
      </c>
    </row>
    <row r="15" spans="1:9" ht="15.75">
      <c r="A15" s="8" t="s">
        <v>35</v>
      </c>
      <c r="B15" s="8" t="s">
        <v>36</v>
      </c>
      <c r="C15" s="9" t="s">
        <v>21</v>
      </c>
      <c r="D15" s="9">
        <v>0</v>
      </c>
      <c r="E15" s="9">
        <v>0</v>
      </c>
      <c r="F15" s="9">
        <f>2.5*3</f>
        <v>7.5</v>
      </c>
      <c r="G15" s="9">
        <v>0</v>
      </c>
      <c r="H15" s="10">
        <f>4*3</f>
        <v>12</v>
      </c>
      <c r="I15" s="12">
        <f t="shared" si="0"/>
        <v>19.5</v>
      </c>
    </row>
    <row r="16" spans="1:9" ht="15.75">
      <c r="A16" s="14" t="s">
        <v>37</v>
      </c>
      <c r="B16" s="14" t="s">
        <v>38</v>
      </c>
      <c r="C16" s="15" t="s">
        <v>12</v>
      </c>
      <c r="D16" s="15">
        <v>0</v>
      </c>
      <c r="E16" s="15">
        <f>4*4</f>
        <v>16</v>
      </c>
      <c r="F16" s="15">
        <v>0</v>
      </c>
      <c r="G16" s="15">
        <v>0</v>
      </c>
      <c r="H16" s="10">
        <v>0</v>
      </c>
      <c r="I16" s="12">
        <f t="shared" si="0"/>
        <v>16</v>
      </c>
    </row>
    <row r="17" spans="1:9" ht="14.25" customHeight="1">
      <c r="A17" s="8" t="s">
        <v>39</v>
      </c>
      <c r="B17" s="13" t="s">
        <v>40</v>
      </c>
      <c r="C17" s="10" t="s">
        <v>21</v>
      </c>
      <c r="D17" s="10">
        <v>8</v>
      </c>
      <c r="E17" s="10">
        <f>2*4</f>
        <v>8</v>
      </c>
      <c r="F17" s="10">
        <v>0</v>
      </c>
      <c r="G17" s="10">
        <v>0</v>
      </c>
      <c r="H17" s="10">
        <v>0</v>
      </c>
      <c r="I17" s="12">
        <f t="shared" si="0"/>
        <v>16</v>
      </c>
    </row>
    <row r="18" spans="1:9" ht="15.75">
      <c r="A18" s="16" t="s">
        <v>41</v>
      </c>
      <c r="B18" s="16" t="s">
        <v>38</v>
      </c>
      <c r="C18" s="9" t="s">
        <v>12</v>
      </c>
      <c r="D18" s="9">
        <v>0</v>
      </c>
      <c r="E18" s="15">
        <f>3*5</f>
        <v>15</v>
      </c>
      <c r="F18" s="15">
        <v>0</v>
      </c>
      <c r="G18" s="15">
        <v>0</v>
      </c>
      <c r="H18" s="10">
        <v>0</v>
      </c>
      <c r="I18" s="12">
        <f t="shared" si="0"/>
        <v>15</v>
      </c>
    </row>
    <row r="19" spans="1:9" ht="15.75">
      <c r="A19" s="8" t="s">
        <v>42</v>
      </c>
      <c r="B19" s="8" t="s">
        <v>23</v>
      </c>
      <c r="C19" s="9" t="s">
        <v>21</v>
      </c>
      <c r="D19" s="9">
        <v>0</v>
      </c>
      <c r="E19" s="9">
        <v>0</v>
      </c>
      <c r="F19" s="9">
        <v>6</v>
      </c>
      <c r="G19" s="9">
        <v>0</v>
      </c>
      <c r="H19" s="10">
        <f>3*3</f>
        <v>9</v>
      </c>
      <c r="I19" s="12">
        <f>SUM(D19:H19)-SMALL(D19:H19,1)-SMALL(D19:H19,2)</f>
        <v>15</v>
      </c>
    </row>
    <row r="20" spans="1:9" ht="15.75">
      <c r="A20" s="8" t="s">
        <v>43</v>
      </c>
      <c r="B20" s="8" t="s">
        <v>44</v>
      </c>
      <c r="C20" s="9" t="s">
        <v>12</v>
      </c>
      <c r="D20" s="9">
        <v>0</v>
      </c>
      <c r="E20" s="9">
        <v>0</v>
      </c>
      <c r="F20" s="9">
        <v>0</v>
      </c>
      <c r="G20" s="9">
        <v>0</v>
      </c>
      <c r="H20" s="18">
        <v>15</v>
      </c>
      <c r="I20" s="12">
        <f>SUM(D20:H20)-SMALL(D20:H20,1)-SMALL(D20:H20,2)</f>
        <v>15</v>
      </c>
    </row>
    <row r="21" spans="1:9" ht="15.75">
      <c r="A21" s="8" t="s">
        <v>45</v>
      </c>
      <c r="B21" s="8" t="s">
        <v>46</v>
      </c>
      <c r="C21" s="9" t="s">
        <v>12</v>
      </c>
      <c r="D21" s="9">
        <v>0</v>
      </c>
      <c r="E21" s="15">
        <v>0</v>
      </c>
      <c r="F21" s="15">
        <f>2.5*3</f>
        <v>7.5</v>
      </c>
      <c r="G21" s="15">
        <f>1.5*3</f>
        <v>4.5</v>
      </c>
      <c r="H21" s="10">
        <f>1*3</f>
        <v>3</v>
      </c>
      <c r="I21" s="12">
        <f t="shared" si="0"/>
        <v>15</v>
      </c>
    </row>
    <row r="22" spans="1:9" ht="15.75">
      <c r="A22" s="8" t="s">
        <v>47</v>
      </c>
      <c r="B22" s="8" t="s">
        <v>48</v>
      </c>
      <c r="C22" s="9" t="s">
        <v>12</v>
      </c>
      <c r="D22" s="10">
        <f>2.5*2</f>
        <v>5</v>
      </c>
      <c r="E22" s="9">
        <v>0</v>
      </c>
      <c r="F22" s="10">
        <v>0</v>
      </c>
      <c r="G22" s="9">
        <v>9</v>
      </c>
      <c r="H22" s="10">
        <v>0</v>
      </c>
      <c r="I22" s="12">
        <f t="shared" si="0"/>
        <v>14</v>
      </c>
    </row>
    <row r="23" spans="1:9" ht="15.75">
      <c r="A23" s="8" t="s">
        <v>49</v>
      </c>
      <c r="B23" s="8" t="s">
        <v>50</v>
      </c>
      <c r="C23" s="9" t="s">
        <v>21</v>
      </c>
      <c r="D23" s="9">
        <v>0</v>
      </c>
      <c r="E23" s="15">
        <v>0</v>
      </c>
      <c r="F23" s="15">
        <v>0</v>
      </c>
      <c r="G23" s="15">
        <v>0</v>
      </c>
      <c r="H23" s="10">
        <f>4.5*3</f>
        <v>13.5</v>
      </c>
      <c r="I23" s="12">
        <f t="shared" si="0"/>
        <v>13.5</v>
      </c>
    </row>
    <row r="24" spans="1:9" ht="15.75">
      <c r="A24" s="16" t="s">
        <v>51</v>
      </c>
      <c r="B24" s="16" t="s">
        <v>52</v>
      </c>
      <c r="C24" s="15" t="s">
        <v>12</v>
      </c>
      <c r="D24" s="15">
        <v>0</v>
      </c>
      <c r="E24" s="15">
        <f>1*4</f>
        <v>4</v>
      </c>
      <c r="F24" s="15">
        <v>0</v>
      </c>
      <c r="G24" s="15">
        <v>9</v>
      </c>
      <c r="H24" s="10">
        <v>0</v>
      </c>
      <c r="I24" s="12">
        <f t="shared" si="0"/>
        <v>13</v>
      </c>
    </row>
    <row r="25" spans="1:9" ht="15.75">
      <c r="A25" s="8" t="s">
        <v>53</v>
      </c>
      <c r="B25" s="13" t="s">
        <v>54</v>
      </c>
      <c r="C25" s="10" t="s">
        <v>12</v>
      </c>
      <c r="D25" s="9">
        <v>12</v>
      </c>
      <c r="E25" s="9">
        <v>0</v>
      </c>
      <c r="F25" s="9">
        <v>0</v>
      </c>
      <c r="G25" s="9">
        <v>0</v>
      </c>
      <c r="H25" s="10">
        <v>0</v>
      </c>
      <c r="I25" s="12">
        <f t="shared" si="0"/>
        <v>12</v>
      </c>
    </row>
    <row r="26" spans="1:9" ht="15.75">
      <c r="A26" s="8" t="s">
        <v>55</v>
      </c>
      <c r="B26" s="8" t="s">
        <v>56</v>
      </c>
      <c r="C26" s="9" t="s">
        <v>12</v>
      </c>
      <c r="D26" s="15">
        <v>0</v>
      </c>
      <c r="E26" s="15">
        <f>3*4</f>
        <v>12</v>
      </c>
      <c r="F26" s="15">
        <v>0</v>
      </c>
      <c r="G26" s="15">
        <v>0</v>
      </c>
      <c r="H26" s="10">
        <v>0</v>
      </c>
      <c r="I26" s="12">
        <f t="shared" si="0"/>
        <v>12</v>
      </c>
    </row>
    <row r="27" spans="1:9" ht="15.75">
      <c r="A27" s="8" t="s">
        <v>57</v>
      </c>
      <c r="B27" s="8" t="s">
        <v>58</v>
      </c>
      <c r="C27" s="9" t="s">
        <v>12</v>
      </c>
      <c r="D27" s="9">
        <v>0</v>
      </c>
      <c r="E27" s="15">
        <v>0</v>
      </c>
      <c r="F27" s="15">
        <v>12</v>
      </c>
      <c r="G27" s="15">
        <v>0</v>
      </c>
      <c r="H27" s="10">
        <v>0</v>
      </c>
      <c r="I27" s="12">
        <f t="shared" si="0"/>
        <v>12</v>
      </c>
    </row>
    <row r="28" spans="1:9" ht="15.75">
      <c r="A28" s="8" t="s">
        <v>59</v>
      </c>
      <c r="B28" s="8" t="s">
        <v>60</v>
      </c>
      <c r="C28" s="9" t="s">
        <v>12</v>
      </c>
      <c r="D28" s="9">
        <v>0</v>
      </c>
      <c r="E28" s="9">
        <v>0</v>
      </c>
      <c r="F28" s="9">
        <v>0</v>
      </c>
      <c r="G28" s="9">
        <v>12</v>
      </c>
      <c r="H28" s="10">
        <v>0</v>
      </c>
      <c r="I28" s="12">
        <f t="shared" si="0"/>
        <v>12</v>
      </c>
    </row>
    <row r="29" spans="1:9" ht="15.75">
      <c r="A29" s="8" t="s">
        <v>61</v>
      </c>
      <c r="B29" s="8" t="s">
        <v>62</v>
      </c>
      <c r="C29" s="9" t="s">
        <v>21</v>
      </c>
      <c r="D29" s="9">
        <v>0</v>
      </c>
      <c r="E29" s="15">
        <v>0</v>
      </c>
      <c r="F29" s="15">
        <v>0</v>
      </c>
      <c r="G29" s="15">
        <v>0</v>
      </c>
      <c r="H29" s="10">
        <v>12</v>
      </c>
      <c r="I29" s="12">
        <f t="shared" si="0"/>
        <v>12</v>
      </c>
    </row>
    <row r="30" spans="1:9" ht="15.75">
      <c r="A30" s="8" t="s">
        <v>63</v>
      </c>
      <c r="B30" s="8" t="s">
        <v>64</v>
      </c>
      <c r="C30" s="9" t="s">
        <v>12</v>
      </c>
      <c r="D30" s="9">
        <v>0</v>
      </c>
      <c r="E30" s="15">
        <v>0</v>
      </c>
      <c r="F30" s="15">
        <v>0</v>
      </c>
      <c r="G30" s="15">
        <v>0</v>
      </c>
      <c r="H30" s="10">
        <v>12</v>
      </c>
      <c r="I30" s="12">
        <f t="shared" si="0"/>
        <v>12</v>
      </c>
    </row>
    <row r="31" spans="1:9" ht="15.75">
      <c r="A31" s="8" t="s">
        <v>65</v>
      </c>
      <c r="B31" s="8" t="s">
        <v>66</v>
      </c>
      <c r="C31" s="9" t="s">
        <v>21</v>
      </c>
      <c r="D31" s="9">
        <v>0</v>
      </c>
      <c r="E31" s="9">
        <v>0</v>
      </c>
      <c r="F31" s="9">
        <v>6</v>
      </c>
      <c r="G31" s="9">
        <v>0</v>
      </c>
      <c r="H31" s="10">
        <f>2*3</f>
        <v>6</v>
      </c>
      <c r="I31" s="12">
        <f>SUM(D31:H31)-SMALL(D31:H31,1)-SMALL(D31:H31,2)</f>
        <v>12</v>
      </c>
    </row>
    <row r="32" spans="1:9" ht="15.75">
      <c r="A32" s="8" t="s">
        <v>67</v>
      </c>
      <c r="B32" s="8" t="s">
        <v>68</v>
      </c>
      <c r="C32" s="9" t="s">
        <v>12</v>
      </c>
      <c r="D32" s="9">
        <v>0</v>
      </c>
      <c r="E32" s="15">
        <v>0</v>
      </c>
      <c r="F32" s="15">
        <f>3.5*3</f>
        <v>10.5</v>
      </c>
      <c r="G32" s="15">
        <v>0</v>
      </c>
      <c r="H32" s="10">
        <v>0</v>
      </c>
      <c r="I32" s="12">
        <f t="shared" si="0"/>
        <v>10.5</v>
      </c>
    </row>
    <row r="33" spans="1:9" ht="15.75">
      <c r="A33" s="8" t="s">
        <v>47</v>
      </c>
      <c r="B33" s="8" t="s">
        <v>69</v>
      </c>
      <c r="C33" s="9" t="s">
        <v>12</v>
      </c>
      <c r="D33" s="9">
        <v>0</v>
      </c>
      <c r="E33" s="15">
        <v>0</v>
      </c>
      <c r="F33" s="15">
        <v>0</v>
      </c>
      <c r="G33" s="15">
        <v>0</v>
      </c>
      <c r="H33" s="10">
        <f>3.5*3</f>
        <v>10.5</v>
      </c>
      <c r="I33" s="12">
        <f t="shared" si="0"/>
        <v>10.5</v>
      </c>
    </row>
    <row r="34" spans="1:9" ht="15.75">
      <c r="A34" s="8" t="s">
        <v>70</v>
      </c>
      <c r="B34" s="8" t="s">
        <v>71</v>
      </c>
      <c r="C34" s="9" t="s">
        <v>12</v>
      </c>
      <c r="D34" s="9">
        <v>0</v>
      </c>
      <c r="E34" s="15">
        <v>0</v>
      </c>
      <c r="F34" s="15">
        <v>0</v>
      </c>
      <c r="G34" s="15">
        <v>0</v>
      </c>
      <c r="H34" s="10">
        <f>3.5*3</f>
        <v>10.5</v>
      </c>
      <c r="I34" s="12">
        <f t="shared" si="0"/>
        <v>10.5</v>
      </c>
    </row>
    <row r="35" spans="1:9" ht="15.75">
      <c r="A35" s="8" t="s">
        <v>72</v>
      </c>
      <c r="B35" s="8" t="s">
        <v>73</v>
      </c>
      <c r="C35" s="9" t="s">
        <v>12</v>
      </c>
      <c r="D35" s="9">
        <v>0</v>
      </c>
      <c r="E35" s="15">
        <v>0</v>
      </c>
      <c r="F35" s="15">
        <v>9</v>
      </c>
      <c r="G35" s="15">
        <v>0</v>
      </c>
      <c r="H35" s="10">
        <v>0</v>
      </c>
      <c r="I35" s="12">
        <f t="shared" si="0"/>
        <v>9</v>
      </c>
    </row>
    <row r="36" spans="1:9" ht="15.75">
      <c r="A36" s="8" t="s">
        <v>74</v>
      </c>
      <c r="B36" s="8" t="s">
        <v>75</v>
      </c>
      <c r="C36" s="9" t="s">
        <v>12</v>
      </c>
      <c r="D36" s="9">
        <v>0</v>
      </c>
      <c r="E36" s="15">
        <v>0</v>
      </c>
      <c r="F36" s="15">
        <v>9</v>
      </c>
      <c r="G36" s="15">
        <v>0</v>
      </c>
      <c r="H36" s="10">
        <v>0</v>
      </c>
      <c r="I36" s="12">
        <f t="shared" si="0"/>
        <v>9</v>
      </c>
    </row>
    <row r="37" spans="1:9" ht="15.75">
      <c r="A37" s="8" t="s">
        <v>76</v>
      </c>
      <c r="B37" s="8" t="s">
        <v>77</v>
      </c>
      <c r="C37" s="9" t="s">
        <v>12</v>
      </c>
      <c r="D37" s="9">
        <v>0</v>
      </c>
      <c r="E37" s="15">
        <v>0</v>
      </c>
      <c r="F37" s="15">
        <v>9</v>
      </c>
      <c r="G37" s="15">
        <v>0</v>
      </c>
      <c r="H37" s="10">
        <v>0</v>
      </c>
      <c r="I37" s="12">
        <f t="shared" si="0"/>
        <v>9</v>
      </c>
    </row>
    <row r="38" spans="1:9" ht="15.75">
      <c r="A38" s="8" t="s">
        <v>78</v>
      </c>
      <c r="B38" s="8" t="s">
        <v>79</v>
      </c>
      <c r="C38" s="9" t="s">
        <v>12</v>
      </c>
      <c r="D38" s="9">
        <v>0</v>
      </c>
      <c r="E38" s="15">
        <v>0</v>
      </c>
      <c r="F38" s="15">
        <v>9</v>
      </c>
      <c r="G38" s="15">
        <v>0</v>
      </c>
      <c r="H38" s="10">
        <v>0</v>
      </c>
      <c r="I38" s="12">
        <f t="shared" si="0"/>
        <v>9</v>
      </c>
    </row>
    <row r="39" spans="1:9" ht="15.75">
      <c r="A39" s="8" t="s">
        <v>80</v>
      </c>
      <c r="B39" s="8" t="s">
        <v>81</v>
      </c>
      <c r="C39" s="9" t="s">
        <v>12</v>
      </c>
      <c r="D39" s="9">
        <v>0</v>
      </c>
      <c r="E39" s="9">
        <v>0</v>
      </c>
      <c r="F39" s="9">
        <v>0</v>
      </c>
      <c r="G39" s="9">
        <v>9</v>
      </c>
      <c r="H39" s="10">
        <v>0</v>
      </c>
      <c r="I39" s="12">
        <f t="shared" si="0"/>
        <v>9</v>
      </c>
    </row>
    <row r="40" spans="1:9" ht="15.75">
      <c r="A40" s="8" t="s">
        <v>82</v>
      </c>
      <c r="B40" s="8" t="s">
        <v>83</v>
      </c>
      <c r="C40" s="9" t="s">
        <v>12</v>
      </c>
      <c r="D40" s="9">
        <v>0</v>
      </c>
      <c r="E40" s="9">
        <v>0</v>
      </c>
      <c r="F40" s="9">
        <v>0</v>
      </c>
      <c r="G40" s="9">
        <v>0</v>
      </c>
      <c r="H40" s="10">
        <v>9</v>
      </c>
      <c r="I40" s="12">
        <f t="shared" si="0"/>
        <v>9</v>
      </c>
    </row>
    <row r="41" spans="1:9" ht="15.75">
      <c r="A41" s="8" t="s">
        <v>84</v>
      </c>
      <c r="B41" s="8" t="s">
        <v>44</v>
      </c>
      <c r="C41" s="9" t="s">
        <v>12</v>
      </c>
      <c r="D41" s="9">
        <v>0</v>
      </c>
      <c r="E41" s="9">
        <v>0</v>
      </c>
      <c r="F41" s="9">
        <v>0</v>
      </c>
      <c r="G41" s="9">
        <v>0</v>
      </c>
      <c r="H41" s="10">
        <v>9</v>
      </c>
      <c r="I41" s="12">
        <f t="shared" si="0"/>
        <v>9</v>
      </c>
    </row>
    <row r="42" spans="1:9" ht="15.75">
      <c r="A42" s="8" t="s">
        <v>85</v>
      </c>
      <c r="B42" s="8" t="s">
        <v>86</v>
      </c>
      <c r="C42" s="9" t="s">
        <v>12</v>
      </c>
      <c r="D42" s="9">
        <v>0</v>
      </c>
      <c r="E42" s="15">
        <v>0</v>
      </c>
      <c r="F42" s="15">
        <v>0</v>
      </c>
      <c r="G42" s="15">
        <v>0</v>
      </c>
      <c r="H42" s="10">
        <v>9</v>
      </c>
      <c r="I42" s="12">
        <f t="shared" si="0"/>
        <v>9</v>
      </c>
    </row>
    <row r="43" spans="1:9" ht="15.75">
      <c r="A43" s="8" t="s">
        <v>87</v>
      </c>
      <c r="B43" s="8" t="s">
        <v>71</v>
      </c>
      <c r="C43" s="9" t="s">
        <v>12</v>
      </c>
      <c r="D43" s="9">
        <v>0</v>
      </c>
      <c r="E43" s="15">
        <v>0</v>
      </c>
      <c r="F43" s="15">
        <v>0</v>
      </c>
      <c r="G43" s="15">
        <v>0</v>
      </c>
      <c r="H43" s="10">
        <v>9</v>
      </c>
      <c r="I43" s="12">
        <f t="shared" si="0"/>
        <v>9</v>
      </c>
    </row>
    <row r="44" spans="1:9" ht="15.75">
      <c r="A44" s="8" t="s">
        <v>31</v>
      </c>
      <c r="B44" s="8" t="s">
        <v>88</v>
      </c>
      <c r="C44" s="9" t="s">
        <v>12</v>
      </c>
      <c r="D44" s="9">
        <v>0</v>
      </c>
      <c r="E44" s="15">
        <v>0</v>
      </c>
      <c r="F44" s="15">
        <v>0</v>
      </c>
      <c r="G44" s="15">
        <v>0</v>
      </c>
      <c r="H44" s="10">
        <v>9</v>
      </c>
      <c r="I44" s="12">
        <f t="shared" si="0"/>
        <v>9</v>
      </c>
    </row>
    <row r="45" spans="1:9" ht="15.75">
      <c r="A45" s="19" t="s">
        <v>89</v>
      </c>
      <c r="B45" s="19" t="s">
        <v>90</v>
      </c>
      <c r="C45" s="10" t="s">
        <v>12</v>
      </c>
      <c r="D45" s="15">
        <v>8</v>
      </c>
      <c r="E45" s="15">
        <v>0</v>
      </c>
      <c r="F45" s="15">
        <v>0</v>
      </c>
      <c r="G45" s="15">
        <v>0</v>
      </c>
      <c r="H45" s="10">
        <v>0</v>
      </c>
      <c r="I45" s="12">
        <f t="shared" si="0"/>
        <v>8</v>
      </c>
    </row>
    <row r="46" spans="1:9" ht="15.75">
      <c r="A46" s="14" t="s">
        <v>91</v>
      </c>
      <c r="B46" s="14" t="s">
        <v>92</v>
      </c>
      <c r="C46" s="15" t="s">
        <v>12</v>
      </c>
      <c r="D46" s="15">
        <v>0</v>
      </c>
      <c r="E46" s="15">
        <f>2*4</f>
        <v>8</v>
      </c>
      <c r="F46" s="15">
        <v>0</v>
      </c>
      <c r="G46" s="15">
        <v>0</v>
      </c>
      <c r="H46" s="10">
        <v>0</v>
      </c>
      <c r="I46" s="12">
        <f t="shared" si="0"/>
        <v>8</v>
      </c>
    </row>
    <row r="47" spans="1:9" ht="15.75">
      <c r="A47" s="8" t="s">
        <v>93</v>
      </c>
      <c r="B47" s="19" t="s">
        <v>94</v>
      </c>
      <c r="C47" s="9" t="s">
        <v>12</v>
      </c>
      <c r="D47" s="10">
        <v>0</v>
      </c>
      <c r="E47" s="15">
        <f>2*4</f>
        <v>8</v>
      </c>
      <c r="F47" s="15">
        <v>0</v>
      </c>
      <c r="G47" s="15">
        <v>0</v>
      </c>
      <c r="H47" s="10">
        <v>0</v>
      </c>
      <c r="I47" s="12">
        <f t="shared" si="0"/>
        <v>8</v>
      </c>
    </row>
    <row r="48" spans="1:9" ht="15.75">
      <c r="A48" s="8" t="s">
        <v>95</v>
      </c>
      <c r="B48" s="19" t="s">
        <v>96</v>
      </c>
      <c r="C48" s="9" t="s">
        <v>12</v>
      </c>
      <c r="D48" s="15">
        <v>0</v>
      </c>
      <c r="E48" s="15">
        <f>2*4</f>
        <v>8</v>
      </c>
      <c r="F48" s="15">
        <v>0</v>
      </c>
      <c r="G48" s="15">
        <v>0</v>
      </c>
      <c r="H48" s="10">
        <v>0</v>
      </c>
      <c r="I48" s="12">
        <f t="shared" si="0"/>
        <v>8</v>
      </c>
    </row>
    <row r="49" spans="1:9" ht="15.75">
      <c r="A49" s="8" t="s">
        <v>97</v>
      </c>
      <c r="B49" s="19" t="s">
        <v>98</v>
      </c>
      <c r="C49" s="9" t="s">
        <v>12</v>
      </c>
      <c r="D49" s="10">
        <v>0</v>
      </c>
      <c r="E49" s="15">
        <f>2*4</f>
        <v>8</v>
      </c>
      <c r="F49" s="15">
        <v>0</v>
      </c>
      <c r="G49" s="15">
        <v>0</v>
      </c>
      <c r="H49" s="10">
        <v>0</v>
      </c>
      <c r="I49" s="12">
        <f t="shared" si="0"/>
        <v>8</v>
      </c>
    </row>
    <row r="50" spans="1:9" ht="15.75">
      <c r="A50" s="8" t="s">
        <v>99</v>
      </c>
      <c r="B50" s="19" t="s">
        <v>100</v>
      </c>
      <c r="C50" s="9" t="s">
        <v>12</v>
      </c>
      <c r="D50" s="10">
        <v>0</v>
      </c>
      <c r="E50" s="15">
        <f>2*4</f>
        <v>8</v>
      </c>
      <c r="F50" s="15">
        <v>0</v>
      </c>
      <c r="G50" s="15">
        <v>0</v>
      </c>
      <c r="H50" s="10">
        <v>0</v>
      </c>
      <c r="I50" s="12">
        <f t="shared" si="0"/>
        <v>8</v>
      </c>
    </row>
    <row r="51" spans="1:9" ht="15.75">
      <c r="A51" s="8" t="s">
        <v>101</v>
      </c>
      <c r="B51" s="8" t="s">
        <v>102</v>
      </c>
      <c r="C51" s="9" t="s">
        <v>12</v>
      </c>
      <c r="D51" s="9">
        <v>0</v>
      </c>
      <c r="E51" s="9">
        <v>0</v>
      </c>
      <c r="F51" s="9">
        <v>0</v>
      </c>
      <c r="G51" s="9">
        <f>2.5*3</f>
        <v>7.5</v>
      </c>
      <c r="H51" s="10">
        <v>0</v>
      </c>
      <c r="I51" s="12">
        <f t="shared" si="0"/>
        <v>7.5</v>
      </c>
    </row>
    <row r="52" spans="1:9" ht="15.75">
      <c r="A52" s="8" t="s">
        <v>59</v>
      </c>
      <c r="B52" s="8" t="s">
        <v>103</v>
      </c>
      <c r="C52" s="9" t="s">
        <v>12</v>
      </c>
      <c r="D52" s="9">
        <v>0</v>
      </c>
      <c r="E52" s="9">
        <v>0</v>
      </c>
      <c r="F52" s="9">
        <v>0</v>
      </c>
      <c r="G52" s="9">
        <v>0</v>
      </c>
      <c r="H52" s="9">
        <f>2.5*3</f>
        <v>7.5</v>
      </c>
      <c r="I52" s="12">
        <f t="shared" si="0"/>
        <v>7.5</v>
      </c>
    </row>
    <row r="53" spans="1:9" ht="15.75">
      <c r="A53" s="8" t="s">
        <v>104</v>
      </c>
      <c r="B53" s="8" t="s">
        <v>105</v>
      </c>
      <c r="C53" s="9" t="s">
        <v>21</v>
      </c>
      <c r="D53" s="9">
        <v>0</v>
      </c>
      <c r="E53" s="15">
        <v>0</v>
      </c>
      <c r="F53" s="15">
        <v>0</v>
      </c>
      <c r="G53" s="15">
        <v>0</v>
      </c>
      <c r="H53" s="10">
        <f>2.5*3</f>
        <v>7.5</v>
      </c>
      <c r="I53" s="12">
        <f t="shared" si="0"/>
        <v>7.5</v>
      </c>
    </row>
    <row r="54" spans="1:9" ht="15.75">
      <c r="A54" s="14" t="s">
        <v>106</v>
      </c>
      <c r="B54" s="14" t="s">
        <v>107</v>
      </c>
      <c r="C54" s="15" t="s">
        <v>12</v>
      </c>
      <c r="D54" s="15">
        <v>0</v>
      </c>
      <c r="E54" s="15">
        <f>1.5*2</f>
        <v>3</v>
      </c>
      <c r="F54" s="15">
        <v>0</v>
      </c>
      <c r="G54" s="15">
        <f>1.5*3</f>
        <v>4.5</v>
      </c>
      <c r="H54" s="10">
        <v>0</v>
      </c>
      <c r="I54" s="12">
        <f>SUM(D54:H54)-SMALL(D54:H54,1)-SMALL(D54:H54,2)</f>
        <v>7.5</v>
      </c>
    </row>
    <row r="55" spans="1:9" ht="15.75">
      <c r="A55" s="14" t="s">
        <v>108</v>
      </c>
      <c r="B55" s="14" t="s">
        <v>109</v>
      </c>
      <c r="C55" s="15" t="s">
        <v>12</v>
      </c>
      <c r="D55" s="15">
        <v>0</v>
      </c>
      <c r="E55" s="15">
        <f>3*2</f>
        <v>6</v>
      </c>
      <c r="F55" s="15">
        <v>0</v>
      </c>
      <c r="G55" s="15">
        <v>0</v>
      </c>
      <c r="H55" s="10">
        <v>0</v>
      </c>
      <c r="I55" s="12">
        <f t="shared" si="0"/>
        <v>6</v>
      </c>
    </row>
    <row r="56" spans="1:9" ht="15.75">
      <c r="A56" s="8" t="s">
        <v>110</v>
      </c>
      <c r="B56" s="19" t="s">
        <v>111</v>
      </c>
      <c r="C56" s="9" t="s">
        <v>12</v>
      </c>
      <c r="D56" s="10">
        <v>0</v>
      </c>
      <c r="E56" s="15">
        <f>3*2</f>
        <v>6</v>
      </c>
      <c r="F56" s="15">
        <v>0</v>
      </c>
      <c r="G56" s="15">
        <v>0</v>
      </c>
      <c r="H56" s="10">
        <v>0</v>
      </c>
      <c r="I56" s="12">
        <f t="shared" si="0"/>
        <v>6</v>
      </c>
    </row>
    <row r="57" spans="1:9" ht="15.75">
      <c r="A57" s="8" t="s">
        <v>112</v>
      </c>
      <c r="B57" s="8" t="s">
        <v>113</v>
      </c>
      <c r="C57" s="9" t="s">
        <v>21</v>
      </c>
      <c r="D57" s="9">
        <v>0</v>
      </c>
      <c r="E57" s="9">
        <v>0</v>
      </c>
      <c r="F57" s="9">
        <v>6</v>
      </c>
      <c r="G57" s="9">
        <v>0</v>
      </c>
      <c r="H57" s="10">
        <v>0</v>
      </c>
      <c r="I57" s="12">
        <f t="shared" si="0"/>
        <v>6</v>
      </c>
    </row>
    <row r="58" spans="1:9" ht="15.75">
      <c r="A58" s="8" t="s">
        <v>27</v>
      </c>
      <c r="B58" s="8" t="s">
        <v>114</v>
      </c>
      <c r="C58" s="9" t="s">
        <v>12</v>
      </c>
      <c r="D58" s="9">
        <v>0</v>
      </c>
      <c r="E58" s="9">
        <v>0</v>
      </c>
      <c r="F58" s="9">
        <v>6</v>
      </c>
      <c r="G58" s="9">
        <v>0</v>
      </c>
      <c r="H58" s="10">
        <v>0</v>
      </c>
      <c r="I58" s="12">
        <f t="shared" si="0"/>
        <v>6</v>
      </c>
    </row>
    <row r="59" spans="1:9" ht="15.75">
      <c r="A59" s="8" t="s">
        <v>115</v>
      </c>
      <c r="B59" s="8" t="s">
        <v>116</v>
      </c>
      <c r="C59" s="9" t="s">
        <v>21</v>
      </c>
      <c r="D59" s="9">
        <v>0</v>
      </c>
      <c r="E59" s="9">
        <v>0</v>
      </c>
      <c r="F59" s="9">
        <v>0</v>
      </c>
      <c r="G59" s="9">
        <f>2*3</f>
        <v>6</v>
      </c>
      <c r="H59" s="10">
        <v>0</v>
      </c>
      <c r="I59" s="12">
        <f t="shared" si="0"/>
        <v>6</v>
      </c>
    </row>
    <row r="60" spans="1:9" ht="15.75">
      <c r="A60" s="8" t="s">
        <v>99</v>
      </c>
      <c r="B60" s="8" t="s">
        <v>117</v>
      </c>
      <c r="C60" s="9" t="s">
        <v>12</v>
      </c>
      <c r="D60" s="9">
        <v>0</v>
      </c>
      <c r="E60" s="15">
        <v>0</v>
      </c>
      <c r="F60" s="15">
        <v>0</v>
      </c>
      <c r="G60" s="15">
        <v>0</v>
      </c>
      <c r="H60" s="10">
        <v>6</v>
      </c>
      <c r="I60" s="12">
        <f t="shared" si="0"/>
        <v>6</v>
      </c>
    </row>
    <row r="61" spans="1:9" ht="15.75">
      <c r="A61" s="8" t="s">
        <v>118</v>
      </c>
      <c r="B61" s="8" t="s">
        <v>119</v>
      </c>
      <c r="C61" s="9" t="s">
        <v>21</v>
      </c>
      <c r="D61" s="9">
        <v>0</v>
      </c>
      <c r="E61" s="9">
        <v>0</v>
      </c>
      <c r="F61" s="9">
        <v>0</v>
      </c>
      <c r="G61" s="9">
        <v>0</v>
      </c>
      <c r="H61" s="9">
        <f>2*3</f>
        <v>6</v>
      </c>
      <c r="I61" s="12">
        <f t="shared" si="0"/>
        <v>6</v>
      </c>
    </row>
    <row r="62" spans="1:9" ht="15.75">
      <c r="A62" s="8" t="s">
        <v>47</v>
      </c>
      <c r="B62" s="8" t="s">
        <v>120</v>
      </c>
      <c r="C62" s="9" t="s">
        <v>12</v>
      </c>
      <c r="D62" s="9">
        <v>0</v>
      </c>
      <c r="E62" s="15">
        <v>0</v>
      </c>
      <c r="F62" s="15">
        <v>0</v>
      </c>
      <c r="G62" s="15">
        <v>0</v>
      </c>
      <c r="H62" s="10">
        <v>6</v>
      </c>
      <c r="I62" s="12">
        <f t="shared" si="0"/>
        <v>6</v>
      </c>
    </row>
    <row r="63" spans="1:9" ht="15.75">
      <c r="A63" s="8" t="s">
        <v>47</v>
      </c>
      <c r="B63" s="19" t="s">
        <v>121</v>
      </c>
      <c r="C63" s="9" t="s">
        <v>12</v>
      </c>
      <c r="D63" s="10">
        <v>0</v>
      </c>
      <c r="E63" s="15">
        <f>2.5*2</f>
        <v>5</v>
      </c>
      <c r="F63" s="15">
        <v>0</v>
      </c>
      <c r="G63" s="15">
        <v>0</v>
      </c>
      <c r="H63" s="10">
        <v>0</v>
      </c>
      <c r="I63" s="12">
        <f t="shared" si="0"/>
        <v>5</v>
      </c>
    </row>
    <row r="64" spans="1:9" ht="15.75">
      <c r="A64" s="8" t="s">
        <v>122</v>
      </c>
      <c r="B64" s="8" t="s">
        <v>123</v>
      </c>
      <c r="C64" s="9" t="s">
        <v>12</v>
      </c>
      <c r="D64" s="9">
        <v>0</v>
      </c>
      <c r="E64" s="15">
        <v>0</v>
      </c>
      <c r="F64" s="15">
        <v>0</v>
      </c>
      <c r="G64" s="15">
        <v>0</v>
      </c>
      <c r="H64" s="10">
        <f>1.5*3</f>
        <v>4.5</v>
      </c>
      <c r="I64" s="12">
        <f t="shared" si="0"/>
        <v>4.5</v>
      </c>
    </row>
    <row r="65" spans="1:9" ht="15.75">
      <c r="A65" s="14" t="s">
        <v>124</v>
      </c>
      <c r="B65" s="14" t="s">
        <v>125</v>
      </c>
      <c r="C65" s="15" t="s">
        <v>12</v>
      </c>
      <c r="D65" s="15">
        <v>0</v>
      </c>
      <c r="E65" s="15">
        <f>2*2</f>
        <v>4</v>
      </c>
      <c r="F65" s="15">
        <v>0</v>
      </c>
      <c r="G65" s="15">
        <v>0</v>
      </c>
      <c r="H65" s="10">
        <v>0</v>
      </c>
      <c r="I65" s="12">
        <f t="shared" si="0"/>
        <v>4</v>
      </c>
    </row>
    <row r="66" spans="1:9" ht="15.75">
      <c r="A66" s="8" t="s">
        <v>126</v>
      </c>
      <c r="B66" s="8" t="s">
        <v>127</v>
      </c>
      <c r="C66" s="9" t="s">
        <v>12</v>
      </c>
      <c r="D66" s="10">
        <f>2*2</f>
        <v>4</v>
      </c>
      <c r="E66" s="10">
        <v>0</v>
      </c>
      <c r="F66" s="10">
        <v>0</v>
      </c>
      <c r="G66" s="10">
        <v>0</v>
      </c>
      <c r="H66" s="10">
        <v>0</v>
      </c>
      <c r="I66" s="12">
        <f t="shared" si="0"/>
        <v>4</v>
      </c>
    </row>
    <row r="67" spans="1:9" ht="15.75">
      <c r="A67" s="8" t="s">
        <v>128</v>
      </c>
      <c r="B67" s="8" t="s">
        <v>129</v>
      </c>
      <c r="C67" s="9" t="s">
        <v>12</v>
      </c>
      <c r="D67" s="9">
        <f>0*4</f>
        <v>0</v>
      </c>
      <c r="E67" s="9">
        <f>1*4</f>
        <v>4</v>
      </c>
      <c r="F67" s="9">
        <v>0</v>
      </c>
      <c r="G67" s="9">
        <v>0</v>
      </c>
      <c r="H67" s="10">
        <f>0*3</f>
        <v>0</v>
      </c>
      <c r="I67" s="12">
        <f>SUM(D67:H67)-SMALL(D67:H67,1)-SMALL(D67:H67,2)</f>
        <v>4</v>
      </c>
    </row>
    <row r="68" spans="1:9" ht="15.75">
      <c r="A68" s="8" t="s">
        <v>130</v>
      </c>
      <c r="B68" s="19" t="s">
        <v>131</v>
      </c>
      <c r="C68" s="9" t="s">
        <v>12</v>
      </c>
      <c r="D68" s="10">
        <v>0</v>
      </c>
      <c r="E68" s="15">
        <f>2*2</f>
        <v>4</v>
      </c>
      <c r="F68" s="15">
        <v>0</v>
      </c>
      <c r="G68" s="15">
        <v>0</v>
      </c>
      <c r="H68" s="10">
        <v>0</v>
      </c>
      <c r="I68" s="12">
        <f>SUM(D68:H68)-SMALL(D68:H68,1)-SMALL(D68:H68,2)</f>
        <v>4</v>
      </c>
    </row>
    <row r="69" spans="1:9" ht="15.75">
      <c r="A69" s="14" t="s">
        <v>132</v>
      </c>
      <c r="B69" s="14" t="s">
        <v>133</v>
      </c>
      <c r="C69" s="15" t="s">
        <v>12</v>
      </c>
      <c r="D69" s="15">
        <v>0</v>
      </c>
      <c r="E69" s="15">
        <f>1.5*2</f>
        <v>3</v>
      </c>
      <c r="F69" s="15">
        <v>0</v>
      </c>
      <c r="G69" s="15">
        <v>0</v>
      </c>
      <c r="H69" s="10">
        <v>0</v>
      </c>
      <c r="I69" s="12">
        <f>SUM(D69:H69)-SMALL(D69:H69,1)-SMALL(D69:H69,2)</f>
        <v>3</v>
      </c>
    </row>
    <row r="70" spans="1:9" ht="15.75">
      <c r="A70" s="8" t="s">
        <v>134</v>
      </c>
      <c r="B70" s="8" t="s">
        <v>135</v>
      </c>
      <c r="C70" s="9" t="s">
        <v>21</v>
      </c>
      <c r="D70" s="9">
        <v>0</v>
      </c>
      <c r="E70" s="9">
        <v>0</v>
      </c>
      <c r="F70" s="9">
        <v>3</v>
      </c>
      <c r="G70" s="9">
        <v>0</v>
      </c>
      <c r="H70" s="10">
        <v>0</v>
      </c>
      <c r="I70" s="12">
        <f>SUM(D70:H70)-SMALL(D70:H70,1)-SMALL(D70:H70,2)</f>
        <v>3</v>
      </c>
    </row>
    <row r="71" spans="1:9" ht="15.75">
      <c r="A71" s="8" t="s">
        <v>47</v>
      </c>
      <c r="B71" s="8" t="s">
        <v>136</v>
      </c>
      <c r="C71" s="9" t="s">
        <v>12</v>
      </c>
      <c r="D71" s="9">
        <v>0</v>
      </c>
      <c r="E71" s="15">
        <v>0</v>
      </c>
      <c r="F71" s="15">
        <v>0</v>
      </c>
      <c r="G71" s="15">
        <v>0</v>
      </c>
      <c r="H71" s="10">
        <v>3</v>
      </c>
      <c r="I71" s="12">
        <f>SUM(D71:H71)-SMALL(D71:H71,1)-SMALL(D71:H71,2)</f>
        <v>3</v>
      </c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1" t="s">
        <v>137</v>
      </c>
      <c r="B73" s="22"/>
      <c r="C73" s="22"/>
      <c r="D73" s="22"/>
      <c r="E73" s="23"/>
      <c r="F73" s="23"/>
      <c r="G73" s="23"/>
      <c r="H73" s="23"/>
      <c r="I73" s="23"/>
    </row>
    <row r="74" spans="1:9" ht="15">
      <c r="A74" s="21" t="s">
        <v>138</v>
      </c>
      <c r="E74" s="23"/>
      <c r="F74" s="23"/>
      <c r="G74" s="23"/>
      <c r="H74" s="23"/>
      <c r="I74" s="23"/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2013-06-29T08:35:13Z</dcterms:created>
  <dcterms:modified xsi:type="dcterms:W3CDTF">2013-06-29T08:36:30Z</dcterms:modified>
  <cp:category/>
  <cp:version/>
  <cp:contentType/>
  <cp:contentStatus/>
</cp:coreProperties>
</file>